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mbH_Seminare_B_und_Vorträge\B_Texte_für_Videos\Berechnungen_für_Videos\"/>
    </mc:Choice>
  </mc:AlternateContent>
  <bookViews>
    <workbookView xWindow="0" yWindow="0" windowWidth="30720" windowHeight="14060" xr2:uid="{C8C43A5C-1B88-44C2-977E-9630F39DEB21}"/>
  </bookViews>
  <sheets>
    <sheet name="Handel" sheetId="1" r:id="rId1"/>
  </sheets>
  <definedNames>
    <definedName name="_xlnm.Print_Area" localSheetId="0">Handel!$J$13:$Y$31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0" i="1" l="1"/>
  <c r="Y39" i="1"/>
  <c r="Y45" i="1"/>
  <c r="Y42" i="1" l="1"/>
  <c r="Y44" i="1" s="1"/>
  <c r="Y47" i="1" s="1"/>
  <c r="W17" i="1"/>
  <c r="Q17" i="1"/>
  <c r="Q27" i="1" l="1"/>
  <c r="Q24" i="1"/>
  <c r="Q28" i="1" s="1"/>
  <c r="S23" i="1"/>
  <c r="S19" i="1"/>
  <c r="S20" i="1" s="1"/>
  <c r="S16" i="1"/>
  <c r="Y20" i="1" l="1"/>
  <c r="Y32" i="1" s="1"/>
  <c r="Y16" i="1"/>
  <c r="S21" i="1" l="1"/>
  <c r="S24" i="1" s="1"/>
  <c r="M18" i="1"/>
  <c r="S28" i="1" l="1"/>
  <c r="S25" i="1"/>
  <c r="L22" i="1"/>
  <c r="M24" i="1"/>
  <c r="M26" i="1"/>
  <c r="M21" i="1"/>
  <c r="S27" i="1" l="1"/>
  <c r="M22" i="1"/>
  <c r="Y19" i="1"/>
  <c r="L27" i="1"/>
  <c r="S30" i="1" l="1"/>
  <c r="M27" i="1"/>
  <c r="Y28" i="1"/>
  <c r="Y27" i="1"/>
  <c r="Y22" i="1"/>
  <c r="Y29" i="1" l="1"/>
  <c r="Y31" i="1" s="1"/>
  <c r="Y34" i="1" s="1"/>
</calcChain>
</file>

<file path=xl/sharedStrings.xml><?xml version="1.0" encoding="utf-8"?>
<sst xmlns="http://schemas.openxmlformats.org/spreadsheetml/2006/main" count="82" uniqueCount="43">
  <si>
    <t>./.</t>
  </si>
  <si>
    <t>=</t>
  </si>
  <si>
    <t>:</t>
  </si>
  <si>
    <t>€</t>
  </si>
  <si>
    <t>Verkaufspreis netto</t>
  </si>
  <si>
    <t>+</t>
  </si>
  <si>
    <t>Umsatzsteuer</t>
  </si>
  <si>
    <t>Verkaufspreis brutto</t>
  </si>
  <si>
    <t>Kalkulationsschema</t>
  </si>
  <si>
    <t>T€</t>
  </si>
  <si>
    <t>%</t>
  </si>
  <si>
    <t>Umsatzerlöse</t>
  </si>
  <si>
    <t>Materialeinsatz</t>
  </si>
  <si>
    <t>Aufschlag von</t>
  </si>
  <si>
    <t>Materialaufwand</t>
  </si>
  <si>
    <t>Personalaufwand</t>
  </si>
  <si>
    <t>Sachaufwand</t>
  </si>
  <si>
    <t>Rohertrag</t>
  </si>
  <si>
    <t>Ergebnis</t>
  </si>
  <si>
    <t>Möbelhandel GmbH</t>
  </si>
  <si>
    <t>I</t>
  </si>
  <si>
    <t>Materialaufschlag</t>
  </si>
  <si>
    <t>rechn. Gesamtleistung</t>
  </si>
  <si>
    <t>II</t>
  </si>
  <si>
    <t>Ist-Gesamtleistung</t>
  </si>
  <si>
    <t>Differenz</t>
  </si>
  <si>
    <t>III</t>
  </si>
  <si>
    <t>Differenz in %</t>
  </si>
  <si>
    <t>Ist-Aufschlag</t>
  </si>
  <si>
    <t>Verlust</t>
  </si>
  <si>
    <t>notwendiger Rohertrag</t>
  </si>
  <si>
    <t>Soll-Aufschlag (ohne Skonti)</t>
  </si>
  <si>
    <t>Urprüngliche Kalkulation</t>
  </si>
  <si>
    <t>A</t>
  </si>
  <si>
    <t>Verprobung der Kalkulation mit der GuV</t>
  </si>
  <si>
    <t>B</t>
  </si>
  <si>
    <t>C</t>
  </si>
  <si>
    <t>Erzielter Ist-Aufschlag auf das Material</t>
  </si>
  <si>
    <t>D</t>
  </si>
  <si>
    <t>Notwendiger Aufschlag zur Kostendeckung</t>
  </si>
  <si>
    <t>E</t>
  </si>
  <si>
    <t>Notwendiger Aufschlag zum Gewinn</t>
  </si>
  <si>
    <t>Plan-Gewinn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</si>
</sst>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0.0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49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right"/>
    </xf>
    <xf numFmtId="49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Border="1"/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9" fontId="3" fillId="0" borderId="2" xfId="1" applyFont="1" applyFill="1" applyBorder="1"/>
    <xf numFmtId="49" fontId="2" fillId="0" borderId="0" xfId="0" applyNumberFormat="1" applyFont="1" applyAlignment="1">
      <alignment horizontal="right"/>
    </xf>
    <xf numFmtId="49" fontId="3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49" fontId="3" fillId="0" borderId="3" xfId="0" applyNumberFormat="1" applyFont="1" applyFill="1" applyBorder="1"/>
    <xf numFmtId="164" fontId="3" fillId="0" borderId="3" xfId="0" applyNumberFormat="1" applyFont="1" applyFill="1" applyBorder="1" applyAlignment="1">
      <alignment horizontal="center"/>
    </xf>
    <xf numFmtId="49" fontId="3" fillId="0" borderId="0" xfId="0" quotePrefix="1" applyNumberFormat="1" applyFont="1" applyFill="1" applyBorder="1"/>
    <xf numFmtId="0" fontId="0" fillId="0" borderId="0" xfId="0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Border="1"/>
    <xf numFmtId="49" fontId="2" fillId="0" borderId="0" xfId="0" applyNumberFormat="1" applyFont="1" applyFill="1" applyBorder="1" applyAlignment="1">
      <alignment horizontal="center"/>
    </xf>
    <xf numFmtId="49" fontId="3" fillId="0" borderId="0" xfId="0" quotePrefix="1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3" fontId="2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/>
    <xf numFmtId="3" fontId="3" fillId="0" borderId="1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4" xfId="0" applyNumberFormat="1" applyFont="1" applyBorder="1"/>
    <xf numFmtId="165" fontId="2" fillId="0" borderId="4" xfId="1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1" xfId="0" quotePrefix="1" applyNumberFormat="1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1" xfId="0" quotePrefix="1" applyNumberFormat="1" applyFont="1" applyBorder="1"/>
    <xf numFmtId="0" fontId="3" fillId="0" borderId="1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0" fillId="0" borderId="0" xfId="0" applyNumberFormat="1"/>
    <xf numFmtId="0" fontId="3" fillId="0" borderId="0" xfId="0" quotePrefix="1" applyNumberFormat="1" applyFont="1" applyFill="1" applyBorder="1" applyAlignment="1">
      <alignment horizontal="left"/>
    </xf>
    <xf numFmtId="0" fontId="3" fillId="0" borderId="0" xfId="0" applyNumberFormat="1" applyFont="1" applyFill="1" applyBorder="1"/>
    <xf numFmtId="0" fontId="2" fillId="0" borderId="1" xfId="0" applyNumberFormat="1" applyFont="1" applyBorder="1"/>
    <xf numFmtId="0" fontId="2" fillId="0" borderId="0" xfId="0" applyNumberFormat="1" applyFont="1" applyFill="1" applyBorder="1"/>
    <xf numFmtId="0" fontId="3" fillId="0" borderId="1" xfId="0" applyNumberFormat="1" applyFont="1" applyFill="1" applyBorder="1"/>
    <xf numFmtId="0" fontId="2" fillId="0" borderId="4" xfId="0" applyNumberFormat="1" applyFont="1" applyBorder="1"/>
    <xf numFmtId="0" fontId="0" fillId="0" borderId="0" xfId="0" applyNumberFormat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49" fontId="2" fillId="0" borderId="1" xfId="0" applyNumberFormat="1" applyFont="1" applyFill="1" applyBorder="1"/>
    <xf numFmtId="164" fontId="2" fillId="0" borderId="1" xfId="0" applyNumberFormat="1" applyFont="1" applyFill="1" applyBorder="1" applyAlignment="1">
      <alignment horizontal="center"/>
    </xf>
    <xf numFmtId="166" fontId="3" fillId="2" borderId="2" xfId="0" applyNumberFormat="1" applyFont="1" applyFill="1" applyBorder="1" applyAlignment="1">
      <alignment horizontal="center"/>
    </xf>
    <xf numFmtId="9" fontId="3" fillId="2" borderId="2" xfId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3" fillId="0" borderId="0" xfId="0" applyNumberFormat="1" applyFont="1" applyFill="1" applyBorder="1"/>
    <xf numFmtId="164" fontId="3" fillId="0" borderId="1" xfId="0" applyNumberFormat="1" applyFont="1" applyFill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6C96B-CDE2-4651-9FFB-E0FDEBB964AD}">
  <dimension ref="C5:Y47"/>
  <sheetViews>
    <sheetView showGridLines="0" showZeros="0" tabSelected="1" topLeftCell="H7" zoomScale="110" zoomScaleNormal="110" workbookViewId="0">
      <selection activeCell="R9" sqref="R9"/>
    </sheetView>
  </sheetViews>
  <sheetFormatPr baseColWidth="10" defaultRowHeight="12.5" x14ac:dyDescent="0.25"/>
  <cols>
    <col min="3" max="3" width="3.54296875" customWidth="1"/>
    <col min="4" max="4" width="19.453125" customWidth="1"/>
    <col min="5" max="5" width="11.54296875" customWidth="1"/>
    <col min="6" max="6" width="3.26953125" customWidth="1"/>
    <col min="8" max="8" width="3.26953125" customWidth="1"/>
    <col min="9" max="9" width="3.54296875" customWidth="1"/>
    <col min="10" max="10" width="26" customWidth="1"/>
    <col min="11" max="11" width="1.54296875" customWidth="1"/>
    <col min="12" max="12" width="9" style="26" customWidth="1"/>
    <col min="13" max="13" width="6.7265625" customWidth="1"/>
    <col min="15" max="16" width="4" customWidth="1"/>
    <col min="17" max="17" width="26" style="58" customWidth="1"/>
    <col min="18" max="18" width="8.7265625" style="44" customWidth="1"/>
    <col min="21" max="21" width="4" style="65" customWidth="1"/>
    <col min="22" max="22" width="4" style="44" customWidth="1"/>
    <col min="23" max="23" width="26" customWidth="1"/>
    <col min="24" max="24" width="8.7265625" customWidth="1"/>
  </cols>
  <sheetData>
    <row r="5" spans="3:25" ht="13" x14ac:dyDescent="0.3">
      <c r="C5" s="6" t="s">
        <v>8</v>
      </c>
      <c r="D5" s="7"/>
      <c r="E5" s="7"/>
      <c r="F5" s="7"/>
      <c r="G5" s="2"/>
      <c r="H5" s="3"/>
    </row>
    <row r="6" spans="3:25" x14ac:dyDescent="0.25">
      <c r="C6" s="8"/>
      <c r="D6" s="7"/>
      <c r="E6" s="7"/>
      <c r="F6" s="7"/>
      <c r="G6" s="2"/>
      <c r="H6" s="3"/>
    </row>
    <row r="7" spans="3:25" x14ac:dyDescent="0.25">
      <c r="C7" s="8"/>
      <c r="D7" s="7" t="s">
        <v>12</v>
      </c>
      <c r="E7" s="7"/>
      <c r="F7" s="7"/>
      <c r="G7" s="5" t="s">
        <v>3</v>
      </c>
      <c r="H7" s="3"/>
    </row>
    <row r="8" spans="3:25" ht="7.15" customHeight="1" x14ac:dyDescent="0.25"/>
    <row r="9" spans="3:25" x14ac:dyDescent="0.25">
      <c r="C9" s="8" t="s">
        <v>5</v>
      </c>
      <c r="D9" s="7" t="s">
        <v>13</v>
      </c>
      <c r="E9" s="5" t="s">
        <v>10</v>
      </c>
      <c r="F9" s="7"/>
      <c r="G9" s="5" t="s">
        <v>3</v>
      </c>
      <c r="H9" s="10"/>
    </row>
    <row r="10" spans="3:25" ht="13" x14ac:dyDescent="0.3">
      <c r="C10" s="11" t="s">
        <v>1</v>
      </c>
      <c r="D10" s="12" t="s">
        <v>4</v>
      </c>
      <c r="E10" s="12"/>
      <c r="F10" s="12"/>
      <c r="G10" s="5" t="s">
        <v>3</v>
      </c>
      <c r="H10" s="3"/>
    </row>
    <row r="11" spans="3:25" x14ac:dyDescent="0.25">
      <c r="C11" s="13"/>
      <c r="D11" s="14"/>
      <c r="E11" s="14"/>
      <c r="F11" s="14"/>
      <c r="G11" s="15"/>
      <c r="H11" s="16"/>
    </row>
    <row r="12" spans="3:25" x14ac:dyDescent="0.25">
      <c r="C12" s="13" t="s">
        <v>5</v>
      </c>
      <c r="D12" s="14" t="s">
        <v>6</v>
      </c>
      <c r="E12" s="14"/>
      <c r="F12" s="14"/>
      <c r="G12" s="17"/>
      <c r="H12" s="16"/>
    </row>
    <row r="13" spans="3:25" ht="13" x14ac:dyDescent="0.3">
      <c r="C13" s="11" t="s">
        <v>1</v>
      </c>
      <c r="D13" s="12" t="s">
        <v>7</v>
      </c>
      <c r="E13" s="12"/>
      <c r="F13" s="12"/>
      <c r="G13" s="5" t="s">
        <v>3</v>
      </c>
      <c r="H13" s="16"/>
    </row>
    <row r="15" spans="3:25" ht="13" x14ac:dyDescent="0.3">
      <c r="I15" s="78" t="s">
        <v>33</v>
      </c>
      <c r="J15" s="76" t="s">
        <v>32</v>
      </c>
      <c r="O15" s="78" t="s">
        <v>35</v>
      </c>
      <c r="P15" s="76" t="s">
        <v>34</v>
      </c>
      <c r="U15" s="78" t="s">
        <v>36</v>
      </c>
      <c r="V15" s="76" t="s">
        <v>37</v>
      </c>
      <c r="W15" s="58"/>
    </row>
    <row r="16" spans="3:25" ht="13" x14ac:dyDescent="0.3">
      <c r="K16" s="18"/>
      <c r="L16" s="77"/>
      <c r="M16" s="77"/>
      <c r="O16" s="33"/>
      <c r="P16" s="13"/>
      <c r="Q16" s="59"/>
      <c r="R16" s="45"/>
      <c r="S16" s="35">
        <f>L16</f>
        <v>0</v>
      </c>
      <c r="U16" s="66"/>
      <c r="V16" s="46"/>
      <c r="W16" s="34"/>
      <c r="X16" s="15"/>
      <c r="Y16" s="35">
        <f>S16</f>
        <v>0</v>
      </c>
    </row>
    <row r="17" spans="9:25" ht="13.15" customHeight="1" x14ac:dyDescent="0.3">
      <c r="J17" s="6" t="s">
        <v>19</v>
      </c>
      <c r="K17" s="1"/>
      <c r="L17" s="4" t="s">
        <v>9</v>
      </c>
      <c r="M17" s="4" t="s">
        <v>10</v>
      </c>
      <c r="O17" s="33"/>
      <c r="P17" s="13"/>
      <c r="Q17" s="57" t="str">
        <f>$J$17</f>
        <v>Möbelhandel GmbH</v>
      </c>
      <c r="R17" s="46"/>
      <c r="S17" s="29" t="s">
        <v>9</v>
      </c>
      <c r="U17" s="66"/>
      <c r="V17" s="46"/>
      <c r="W17" s="57" t="str">
        <f>$J$17</f>
        <v>Möbelhandel GmbH</v>
      </c>
      <c r="X17" s="19"/>
      <c r="Y17" s="30" t="s">
        <v>9</v>
      </c>
    </row>
    <row r="18" spans="9:25" ht="13.15" customHeight="1" x14ac:dyDescent="0.3">
      <c r="J18" s="25"/>
      <c r="K18" s="25"/>
      <c r="L18" s="9"/>
      <c r="M18" s="22">
        <f>L18/L19*100</f>
        <v>0</v>
      </c>
      <c r="O18" s="33"/>
      <c r="P18" s="33"/>
      <c r="Q18" s="56"/>
      <c r="R18" s="47"/>
      <c r="S18" s="28"/>
      <c r="U18" s="66"/>
      <c r="V18" s="49"/>
      <c r="W18" s="36"/>
      <c r="X18" s="28"/>
      <c r="Y18" s="28"/>
    </row>
    <row r="19" spans="9:25" ht="13.15" customHeight="1" x14ac:dyDescent="0.3">
      <c r="J19" s="19" t="s">
        <v>11</v>
      </c>
      <c r="K19" s="19"/>
      <c r="L19" s="71">
        <v>844</v>
      </c>
      <c r="M19" s="22">
        <v>100</v>
      </c>
      <c r="O19" s="33" t="s">
        <v>20</v>
      </c>
      <c r="P19" s="13"/>
      <c r="Q19" s="60" t="s">
        <v>14</v>
      </c>
      <c r="R19" s="46"/>
      <c r="S19" s="20">
        <f>(-L21)*-1</f>
        <v>460</v>
      </c>
      <c r="U19" s="66"/>
      <c r="V19" s="45"/>
      <c r="W19" s="19" t="s">
        <v>17</v>
      </c>
      <c r="X19" s="19"/>
      <c r="Y19" s="9">
        <f>L22</f>
        <v>384</v>
      </c>
    </row>
    <row r="20" spans="9:25" ht="13.15" customHeight="1" x14ac:dyDescent="0.3">
      <c r="I20" s="32"/>
      <c r="O20" s="33"/>
      <c r="P20" s="13" t="s">
        <v>5</v>
      </c>
      <c r="Q20" s="60" t="s">
        <v>21</v>
      </c>
      <c r="R20" s="72">
        <v>1</v>
      </c>
      <c r="S20" s="20">
        <f>S19*$R$20</f>
        <v>460</v>
      </c>
      <c r="U20" s="66"/>
      <c r="V20" s="53" t="s">
        <v>2</v>
      </c>
      <c r="W20" s="39" t="s">
        <v>14</v>
      </c>
      <c r="X20" s="39"/>
      <c r="Y20" s="40">
        <f>S19</f>
        <v>460</v>
      </c>
    </row>
    <row r="21" spans="9:25" ht="13.15" customHeight="1" x14ac:dyDescent="0.3">
      <c r="I21" s="16" t="s">
        <v>0</v>
      </c>
      <c r="J21" s="23" t="s">
        <v>14</v>
      </c>
      <c r="K21" s="23"/>
      <c r="L21" s="71">
        <v>460</v>
      </c>
      <c r="M21" s="24">
        <f>L21/L19*100</f>
        <v>54.502369668246445</v>
      </c>
      <c r="O21" s="33"/>
      <c r="P21" s="11" t="s">
        <v>1</v>
      </c>
      <c r="Q21" s="61" t="s">
        <v>22</v>
      </c>
      <c r="R21" s="48"/>
      <c r="S21" s="73">
        <f>SUM(S19:S20)</f>
        <v>920</v>
      </c>
      <c r="U21" s="66"/>
      <c r="V21" s="45"/>
      <c r="W21" s="15"/>
      <c r="X21" s="15"/>
      <c r="Y21" s="15"/>
    </row>
    <row r="22" spans="9:25" ht="13.15" customHeight="1" x14ac:dyDescent="0.3">
      <c r="I22" s="31" t="s">
        <v>1</v>
      </c>
      <c r="J22" s="21" t="s">
        <v>17</v>
      </c>
      <c r="K22" s="21"/>
      <c r="L22" s="27">
        <f>L19-L21</f>
        <v>384</v>
      </c>
      <c r="M22" s="22">
        <f>L22/L19*100</f>
        <v>45.497630331753555</v>
      </c>
      <c r="O22" s="33"/>
      <c r="P22" s="13"/>
      <c r="Q22" s="60"/>
      <c r="R22" s="46"/>
      <c r="S22" s="20"/>
      <c r="U22" s="66"/>
      <c r="V22" s="54" t="s">
        <v>1</v>
      </c>
      <c r="W22" s="42" t="s">
        <v>28</v>
      </c>
      <c r="X22" s="42"/>
      <c r="Y22" s="43">
        <f>Y19/Y20</f>
        <v>0.83478260869565213</v>
      </c>
    </row>
    <row r="23" spans="9:25" ht="13.15" customHeight="1" x14ac:dyDescent="0.3">
      <c r="I23" s="32"/>
      <c r="J23" s="21"/>
      <c r="K23" s="21"/>
      <c r="L23" s="27"/>
      <c r="M23" s="22"/>
      <c r="O23" s="33" t="s">
        <v>23</v>
      </c>
      <c r="P23" s="16"/>
      <c r="Q23" s="62" t="s">
        <v>24</v>
      </c>
      <c r="R23" s="49"/>
      <c r="S23" s="22">
        <f>L19</f>
        <v>844</v>
      </c>
      <c r="U23" s="67"/>
      <c r="V23" s="45"/>
      <c r="W23" s="15"/>
      <c r="X23" s="15"/>
      <c r="Y23" s="15"/>
    </row>
    <row r="24" spans="9:25" ht="13.15" customHeight="1" x14ac:dyDescent="0.25">
      <c r="I24" s="32"/>
      <c r="J24" s="19" t="s">
        <v>15</v>
      </c>
      <c r="K24" s="19"/>
      <c r="L24" s="71">
        <v>133</v>
      </c>
      <c r="M24" s="20">
        <f>L24/L19*100</f>
        <v>15.758293838862558</v>
      </c>
      <c r="O24" s="15"/>
      <c r="P24" s="16" t="s">
        <v>0</v>
      </c>
      <c r="Q24" s="60" t="str">
        <f>Q21</f>
        <v>rechn. Gesamtleistung</v>
      </c>
      <c r="R24" s="45"/>
      <c r="S24" s="20">
        <f>S21</f>
        <v>920</v>
      </c>
    </row>
    <row r="25" spans="9:25" ht="13.15" customHeight="1" x14ac:dyDescent="0.3">
      <c r="I25" s="32"/>
      <c r="O25" s="28"/>
      <c r="P25" s="31" t="s">
        <v>1</v>
      </c>
      <c r="Q25" s="61" t="s">
        <v>25</v>
      </c>
      <c r="R25" s="48"/>
      <c r="S25" s="70">
        <f>S23-S24</f>
        <v>-76</v>
      </c>
      <c r="U25" s="78" t="s">
        <v>38</v>
      </c>
      <c r="V25" s="76" t="s">
        <v>39</v>
      </c>
      <c r="W25" s="58"/>
    </row>
    <row r="26" spans="9:25" ht="13.15" customHeight="1" x14ac:dyDescent="0.25">
      <c r="I26" s="16" t="s">
        <v>0</v>
      </c>
      <c r="J26" s="19" t="s">
        <v>16</v>
      </c>
      <c r="K26" s="19"/>
      <c r="L26" s="71">
        <v>309</v>
      </c>
      <c r="M26" s="20">
        <f>L26/L19*100</f>
        <v>36.611374407582936</v>
      </c>
      <c r="O26" s="15"/>
      <c r="P26" s="16"/>
      <c r="Q26" s="60"/>
      <c r="R26" s="45"/>
      <c r="S26" s="74"/>
    </row>
    <row r="27" spans="9:25" ht="13.15" customHeight="1" x14ac:dyDescent="0.3">
      <c r="I27" s="31" t="s">
        <v>1</v>
      </c>
      <c r="J27" s="69" t="s">
        <v>18</v>
      </c>
      <c r="K27" s="69"/>
      <c r="L27" s="70">
        <f>L22-L24-L26</f>
        <v>-58</v>
      </c>
      <c r="M27" s="70">
        <f>L27/L19*100</f>
        <v>-6.8720379146919433</v>
      </c>
      <c r="O27" s="33" t="s">
        <v>26</v>
      </c>
      <c r="P27" s="16"/>
      <c r="Q27" s="60" t="str">
        <f>Q25</f>
        <v>Differenz</v>
      </c>
      <c r="R27" s="46"/>
      <c r="S27" s="20">
        <f>S25</f>
        <v>-76</v>
      </c>
      <c r="U27" s="66"/>
      <c r="V27" s="45"/>
      <c r="W27" s="15" t="s">
        <v>17</v>
      </c>
      <c r="X27" s="15"/>
      <c r="Y27" s="9">
        <f>Y19</f>
        <v>384</v>
      </c>
    </row>
    <row r="28" spans="9:25" ht="13.15" customHeight="1" x14ac:dyDescent="0.25">
      <c r="O28" s="15"/>
      <c r="P28" s="38" t="s">
        <v>2</v>
      </c>
      <c r="Q28" s="63" t="str">
        <f>Q24</f>
        <v>rechn. Gesamtleistung</v>
      </c>
      <c r="R28" s="50"/>
      <c r="S28" s="75">
        <f>S24</f>
        <v>920</v>
      </c>
      <c r="U28" s="68"/>
      <c r="V28" s="45" t="s">
        <v>5</v>
      </c>
      <c r="W28" s="15" t="s">
        <v>29</v>
      </c>
      <c r="X28" s="15"/>
      <c r="Y28" s="9">
        <f>-L27</f>
        <v>58</v>
      </c>
    </row>
    <row r="29" spans="9:25" ht="13.15" customHeight="1" x14ac:dyDescent="0.3">
      <c r="O29" s="15"/>
      <c r="P29" s="16"/>
      <c r="Q29" s="60"/>
      <c r="R29" s="45"/>
      <c r="S29" s="15"/>
      <c r="U29" s="67"/>
      <c r="V29" s="55" t="s">
        <v>1</v>
      </c>
      <c r="W29" s="12" t="s">
        <v>30</v>
      </c>
      <c r="X29" s="52"/>
      <c r="Y29" s="37">
        <f>SUM(Y27:Y28)</f>
        <v>442</v>
      </c>
    </row>
    <row r="30" spans="9:25" ht="13" x14ac:dyDescent="0.3">
      <c r="O30" s="15"/>
      <c r="P30" s="41" t="s">
        <v>1</v>
      </c>
      <c r="Q30" s="64" t="s">
        <v>27</v>
      </c>
      <c r="R30" s="51"/>
      <c r="S30" s="43">
        <f>S27/S28</f>
        <v>-8.2608695652173908E-2</v>
      </c>
      <c r="U30" s="67"/>
      <c r="V30" s="45"/>
      <c r="W30" s="15"/>
      <c r="X30" s="15"/>
      <c r="Y30" s="15"/>
    </row>
    <row r="31" spans="9:25" ht="13" x14ac:dyDescent="0.25">
      <c r="O31" s="15"/>
      <c r="P31" s="16"/>
      <c r="Q31" s="60"/>
      <c r="R31" s="45"/>
      <c r="S31" s="15"/>
      <c r="U31" s="66"/>
      <c r="V31" s="45"/>
      <c r="W31" s="19" t="s">
        <v>30</v>
      </c>
      <c r="X31" s="19"/>
      <c r="Y31" s="9">
        <f>Y29</f>
        <v>442</v>
      </c>
    </row>
    <row r="32" spans="9:25" ht="13" x14ac:dyDescent="0.25">
      <c r="U32" s="66"/>
      <c r="V32" s="53" t="s">
        <v>2</v>
      </c>
      <c r="W32" s="39" t="s">
        <v>14</v>
      </c>
      <c r="X32" s="39"/>
      <c r="Y32" s="40">
        <f>Y20</f>
        <v>460</v>
      </c>
    </row>
    <row r="33" spans="21:25" ht="13" x14ac:dyDescent="0.25">
      <c r="U33" s="66"/>
      <c r="V33" s="45"/>
      <c r="W33" s="15"/>
      <c r="X33" s="15"/>
      <c r="Y33" s="15"/>
    </row>
    <row r="34" spans="21:25" ht="13" x14ac:dyDescent="0.3">
      <c r="U34" s="66"/>
      <c r="V34" s="54" t="s">
        <v>1</v>
      </c>
      <c r="W34" s="42" t="s">
        <v>31</v>
      </c>
      <c r="X34" s="42"/>
      <c r="Y34" s="43">
        <f>Y31/Y32</f>
        <v>0.96086956521739131</v>
      </c>
    </row>
    <row r="37" spans="21:25" ht="13" x14ac:dyDescent="0.3">
      <c r="U37" s="78" t="s">
        <v>40</v>
      </c>
      <c r="V37" s="76" t="s">
        <v>41</v>
      </c>
      <c r="W37" s="58"/>
    </row>
    <row r="39" spans="21:25" ht="13" x14ac:dyDescent="0.25">
      <c r="U39" s="66"/>
      <c r="V39" s="45"/>
      <c r="W39" s="15" t="s">
        <v>17</v>
      </c>
      <c r="X39" s="15"/>
      <c r="Y39" s="9">
        <f>Y27</f>
        <v>384</v>
      </c>
    </row>
    <row r="40" spans="21:25" ht="13" x14ac:dyDescent="0.25">
      <c r="U40" s="68"/>
      <c r="V40" s="45" t="s">
        <v>5</v>
      </c>
      <c r="W40" s="15" t="s">
        <v>29</v>
      </c>
      <c r="X40" s="15"/>
      <c r="Y40" s="9">
        <f>Y28</f>
        <v>58</v>
      </c>
    </row>
    <row r="41" spans="21:25" x14ac:dyDescent="0.25">
      <c r="U41" s="67"/>
      <c r="V41" s="45" t="s">
        <v>5</v>
      </c>
      <c r="W41" s="15" t="s">
        <v>42</v>
      </c>
      <c r="X41" s="15"/>
      <c r="Y41" s="71">
        <v>50</v>
      </c>
    </row>
    <row r="42" spans="21:25" ht="13" x14ac:dyDescent="0.3">
      <c r="U42" s="67"/>
      <c r="V42" s="55" t="s">
        <v>1</v>
      </c>
      <c r="W42" s="12" t="s">
        <v>30</v>
      </c>
      <c r="X42" s="52"/>
      <c r="Y42" s="37">
        <f>SUM(Y39:Y41)</f>
        <v>492</v>
      </c>
    </row>
    <row r="43" spans="21:25" ht="13" x14ac:dyDescent="0.25">
      <c r="U43" s="66"/>
      <c r="V43" s="45"/>
      <c r="W43" s="15"/>
      <c r="X43" s="15"/>
      <c r="Y43" s="15"/>
    </row>
    <row r="44" spans="21:25" ht="13" x14ac:dyDescent="0.25">
      <c r="U44" s="66"/>
      <c r="V44" s="45"/>
      <c r="W44" s="19" t="s">
        <v>30</v>
      </c>
      <c r="X44" s="19"/>
      <c r="Y44" s="9">
        <f>Y42</f>
        <v>492</v>
      </c>
    </row>
    <row r="45" spans="21:25" ht="13" x14ac:dyDescent="0.25">
      <c r="U45" s="66"/>
      <c r="V45" s="53" t="s">
        <v>2</v>
      </c>
      <c r="W45" s="39" t="s">
        <v>14</v>
      </c>
      <c r="X45" s="39"/>
      <c r="Y45" s="40">
        <f>Y32</f>
        <v>460</v>
      </c>
    </row>
    <row r="46" spans="21:25" ht="13" x14ac:dyDescent="0.25">
      <c r="U46" s="66"/>
      <c r="V46" s="45"/>
      <c r="W46" s="15"/>
      <c r="X46" s="15"/>
      <c r="Y46" s="15"/>
    </row>
    <row r="47" spans="21:25" ht="13" x14ac:dyDescent="0.3">
      <c r="V47" s="54" t="s">
        <v>1</v>
      </c>
      <c r="W47" s="42" t="s">
        <v>31</v>
      </c>
      <c r="X47" s="42"/>
      <c r="Y47" s="43">
        <f>Y44/Y45</f>
        <v>1.0695652173913044</v>
      </c>
    </row>
  </sheetData>
  <mergeCells count="1">
    <mergeCell ref="L16:M16"/>
  </mergeCells>
  <pageMargins left="0.7" right="0.7" top="0.78740157499999996" bottom="0.78740157499999996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Handel</vt:lpstr>
      <vt:lpstr>Handel!Druckbereich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Schaaf</dc:creator>
  <cp:lastModifiedBy>Peter Schaaf</cp:lastModifiedBy>
  <cp:lastPrinted>2017-12-27T14:08:23Z</cp:lastPrinted>
  <dcterms:created xsi:type="dcterms:W3CDTF">2017-12-20T17:00:40Z</dcterms:created>
  <dcterms:modified xsi:type="dcterms:W3CDTF">2018-01-11T14:02:01Z</dcterms:modified>
</cp:coreProperties>
</file>